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8705"/>
  <workbookPr autoCompressPictures="0"/>
  <bookViews>
    <workbookView xWindow="14960" yWindow="780" windowWidth="33600" windowHeight="20540"/>
  </bookViews>
  <sheets>
    <sheet name="Blad1" sheetId="1" r:id="rId1"/>
  </sheets>
  <definedNames>
    <definedName name="_xlnm.Print_Area" localSheetId="0">Blad1!$B$1:$J$43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8" i="1" l="1"/>
  <c r="J5" i="1"/>
  <c r="D21" i="1"/>
  <c r="D28" i="1"/>
  <c r="G34" i="1"/>
  <c r="D34" i="1"/>
  <c r="G30" i="1"/>
  <c r="G29" i="1"/>
  <c r="G23" i="1"/>
  <c r="D24" i="1"/>
  <c r="G24" i="1"/>
  <c r="D22" i="1"/>
  <c r="G22" i="1"/>
  <c r="G21" i="1"/>
  <c r="G28" i="1"/>
  <c r="D31" i="1"/>
  <c r="G31" i="1"/>
  <c r="D32" i="1"/>
  <c r="G32" i="1"/>
  <c r="D33" i="1"/>
  <c r="G33" i="1"/>
  <c r="G38" i="1"/>
  <c r="G36" i="1"/>
  <c r="D36" i="1"/>
  <c r="D38" i="1"/>
</calcChain>
</file>

<file path=xl/sharedStrings.xml><?xml version="1.0" encoding="utf-8"?>
<sst xmlns="http://schemas.openxmlformats.org/spreadsheetml/2006/main" count="74" uniqueCount="57">
  <si>
    <t>Kosten grond</t>
  </si>
  <si>
    <t>Afmeting woning</t>
  </si>
  <si>
    <t>m2</t>
  </si>
  <si>
    <t>Vrije hoogte plafonds</t>
  </si>
  <si>
    <t>invullen</t>
  </si>
  <si>
    <t>extra info</t>
  </si>
  <si>
    <t>m</t>
  </si>
  <si>
    <t>Reservering keuken</t>
  </si>
  <si>
    <t>Afmeting garage</t>
  </si>
  <si>
    <t>Energieneutraal</t>
  </si>
  <si>
    <t>Constructeur</t>
  </si>
  <si>
    <t>Sondering en fundatieadvies</t>
  </si>
  <si>
    <t>Excl BTW</t>
  </si>
  <si>
    <t>Incl. BTW</t>
  </si>
  <si>
    <t>opmerkingen</t>
  </si>
  <si>
    <t>JA</t>
  </si>
  <si>
    <t>Kosten bouw</t>
  </si>
  <si>
    <t>Kosten aansluiting NUTS bedrijven</t>
  </si>
  <si>
    <t>Kosten aansluiting riolering</t>
  </si>
  <si>
    <t>Reservering sanitair/tegels</t>
  </si>
  <si>
    <t>Toeslag energieneutraal</t>
  </si>
  <si>
    <t>Afmeting overkapping/veranda</t>
  </si>
  <si>
    <t>verschilt per gemeente</t>
  </si>
  <si>
    <t>afhankelijk van locatie</t>
  </si>
  <si>
    <t>excl. subsidie teruggaves</t>
  </si>
  <si>
    <t>2,65m is de standaard hoogte</t>
  </si>
  <si>
    <t>Nieuwbouw woning, zelfbouw vrijstaand</t>
  </si>
  <si>
    <t>incl. btw</t>
  </si>
  <si>
    <t>Domotica (huisautomatisering)</t>
  </si>
  <si>
    <t>INDICATIE BOUWKOSTEN INVESTERING</t>
  </si>
  <si>
    <t>TOTAAL KOSTEN BOUW WONING, SLEUTELKLAAR, INCL KEUKEN EN SANITAIR</t>
  </si>
  <si>
    <t>TOTAAL INCL KOSTEN GROND EN BIJKOMENDE KOSTEN / VOORBEREIDING</t>
  </si>
  <si>
    <t>Leges gemeente tbv vergunning</t>
  </si>
  <si>
    <t>NEE</t>
  </si>
  <si>
    <t>kies: JA of NEE</t>
  </si>
  <si>
    <t>Deze berekening geeft een grove indicatie van te verwachten bouwkosten en is volledig afhankelijk van groot aantal factoren.</t>
  </si>
  <si>
    <t>Aan deze berekening kunnen geen verdere rechten worden ontleend.</t>
  </si>
  <si>
    <t>post@studio-floris.com</t>
  </si>
  <si>
    <t>Wij maken een volledige kostenraming op basis van een op maat gemaakt schetsontwerp, neem daarvoor contact op;</t>
  </si>
  <si>
    <r>
      <rPr>
        <sz val="28"/>
        <color indexed="9"/>
        <rFont val="Open Sans Light"/>
        <family val="2"/>
      </rPr>
      <t>STUDIO</t>
    </r>
    <r>
      <rPr>
        <sz val="28"/>
        <color theme="4"/>
        <rFont val="Open Sans Semibold"/>
      </rPr>
      <t>FLORIS</t>
    </r>
  </si>
  <si>
    <t>aankoop bouwgrond</t>
  </si>
  <si>
    <r>
      <t xml:space="preserve"> post@studio-floris.com </t>
    </r>
    <r>
      <rPr>
        <sz val="9"/>
        <color indexed="49"/>
        <rFont val="Open Sans"/>
        <family val="2"/>
      </rPr>
      <t xml:space="preserve"> </t>
    </r>
    <r>
      <rPr>
        <sz val="9"/>
        <color theme="4"/>
        <rFont val="Open Sans"/>
      </rPr>
      <t>//</t>
    </r>
    <r>
      <rPr>
        <sz val="9"/>
        <color indexed="9"/>
        <rFont val="Open Sans"/>
        <family val="2"/>
      </rPr>
      <t xml:space="preserve">  www.studio-floris.com</t>
    </r>
  </si>
  <si>
    <t>Onvoorzien / wijzigingen</t>
  </si>
  <si>
    <t>± 3-10%</t>
  </si>
  <si>
    <t>bruto maat</t>
  </si>
  <si>
    <t>Toeslag volledige domotica</t>
  </si>
  <si>
    <t>voorbij aan Philips Hue</t>
  </si>
  <si>
    <t>Keuken/sanitair/inrichting/verlichting</t>
  </si>
  <si>
    <t>± 4-8% afh. complexiteit</t>
  </si>
  <si>
    <t>± 1-1,75% complexiteit</t>
  </si>
  <si>
    <t>Luxe afwerking (design deuren, -vloeren, -trappen, afwerkingen, ed)</t>
  </si>
  <si>
    <t>Invoer</t>
  </si>
  <si>
    <t>Voorbereiding/uitwerking</t>
  </si>
  <si>
    <t>Uitvoering</t>
  </si>
  <si>
    <r>
      <t xml:space="preserve">Reservering vaste inrichting (oa stoffering, bekleding, </t>
    </r>
    <r>
      <rPr>
        <u/>
        <sz val="12"/>
        <color theme="1"/>
        <rFont val="Calibri"/>
      </rPr>
      <t>verlichting</t>
    </r>
    <r>
      <rPr>
        <sz val="12"/>
        <color theme="1"/>
        <rFont val="Calibri"/>
        <family val="2"/>
      </rPr>
      <t>)</t>
    </r>
  </si>
  <si>
    <t>overig..</t>
  </si>
  <si>
    <r>
      <t xml:space="preserve">Architect </t>
    </r>
    <r>
      <rPr>
        <sz val="12"/>
        <color theme="0" tint="-0.499984740745262"/>
        <rFont val="Calibri"/>
      </rPr>
      <t>Ontwerp, Vergunningaanvraag, Contractstukken (bestek)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</si>
</sst>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(&quot;€&quot;\ * #,##0_);_(&quot;€&quot;\ * \(#,##0\);_(&quot;€&quot;\ * &quot;-&quot;_);_(@_)"/>
    <numFmt numFmtId="44" formatCode="_(&quot;€&quot;\ * #,##0.00_);_(&quot;€&quot;\ * \(#,##0.00\);_(&quot;€&quot;\ * &quot;-&quot;??_);_(@_)"/>
    <numFmt numFmtId="164" formatCode="&quot;€&quot;\ #,##0.00"/>
    <numFmt numFmtId="165" formatCode="[$-413]d\ mmmm\ yyyy;@"/>
  </numFmts>
  <fonts count="31" x14ac:knownFonts="1">
    <font>
      <sz val="12"/>
      <color theme="1"/>
      <name val="Calibri"/>
      <family val="2"/>
      <scheme val="minor"/>
    </font>
    <font>
      <b/>
      <sz val="31"/>
      <color theme="4"/>
      <name val="Calibri Light"/>
      <family val="2"/>
      <scheme val="major"/>
    </font>
    <font>
      <b/>
      <sz val="13"/>
      <color theme="2" tint="-0.2499160740989410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28"/>
      <color rgb="FFFFFFFF"/>
      <name val="Open Sans"/>
      <family val="2"/>
    </font>
    <font>
      <sz val="28"/>
      <color indexed="9"/>
      <name val="Open Sans Light"/>
      <family val="2"/>
    </font>
    <font>
      <sz val="10"/>
      <name val="Verdana"/>
      <family val="2"/>
    </font>
    <font>
      <sz val="9"/>
      <color rgb="FFFFFFFF"/>
      <name val="Open Sans"/>
      <family val="2"/>
    </font>
    <font>
      <sz val="9"/>
      <color indexed="49"/>
      <name val="Open Sans"/>
      <family val="2"/>
    </font>
    <font>
      <sz val="9"/>
      <color indexed="9"/>
      <name val="Open Sans"/>
      <family val="2"/>
    </font>
    <font>
      <b/>
      <sz val="18"/>
      <color theme="8"/>
      <name val="Calibri"/>
      <family val="2"/>
    </font>
    <font>
      <sz val="8"/>
      <name val="Calibri"/>
      <family val="2"/>
      <scheme val="minor"/>
    </font>
    <font>
      <sz val="12"/>
      <color theme="8"/>
      <name val="Calibri"/>
      <family val="2"/>
    </font>
    <font>
      <sz val="12"/>
      <color theme="1"/>
      <name val="Calibri"/>
      <family val="2"/>
    </font>
    <font>
      <b/>
      <i/>
      <sz val="12"/>
      <color theme="1"/>
      <name val="Calibri"/>
      <family val="2"/>
    </font>
    <font>
      <i/>
      <sz val="12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sz val="12"/>
      <color theme="2" tint="-0.499984740745262"/>
      <name val="Calibri"/>
      <family val="2"/>
    </font>
    <font>
      <sz val="14"/>
      <color theme="2" tint="-0.499984740745262"/>
      <name val="Calibri"/>
      <family val="2"/>
    </font>
    <font>
      <sz val="14"/>
      <color theme="8"/>
      <name val="Calibri"/>
      <family val="2"/>
    </font>
    <font>
      <sz val="10"/>
      <color theme="1"/>
      <name val="Calibri"/>
      <family val="2"/>
    </font>
    <font>
      <sz val="12"/>
      <color theme="0"/>
      <name val="Calibri"/>
      <family val="2"/>
    </font>
    <font>
      <sz val="14"/>
      <color theme="0" tint="-0.34998626667073579"/>
      <name val="Calibri"/>
      <family val="2"/>
    </font>
    <font>
      <b/>
      <sz val="12"/>
      <color theme="0"/>
      <name val="Calibri"/>
      <family val="2"/>
    </font>
    <font>
      <sz val="28"/>
      <color theme="4"/>
      <name val="Open Sans Semibold"/>
    </font>
    <font>
      <b/>
      <sz val="18"/>
      <color theme="4"/>
      <name val="Calibri"/>
    </font>
    <font>
      <sz val="9"/>
      <color theme="4"/>
      <name val="Open Sans"/>
    </font>
    <font>
      <u/>
      <sz val="12"/>
      <color theme="1"/>
      <name val="Calibri"/>
    </font>
    <font>
      <sz val="12"/>
      <color theme="0" tint="-0.499984740745262"/>
      <name val="Calibri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auto="1"/>
      </top>
      <bottom/>
      <diagonal/>
    </border>
  </borders>
  <cellStyleXfs count="50">
    <xf numFmtId="0" fontId="0" fillId="0" borderId="0"/>
    <xf numFmtId="0" fontId="1" fillId="0" borderId="0" applyNumberFormat="0" applyFill="0" applyBorder="0" applyAlignment="0" applyProtection="0"/>
    <xf numFmtId="0" fontId="2" fillId="0" borderId="0">
      <alignment vertical="center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left"/>
    </xf>
    <xf numFmtId="3" fontId="0" fillId="2" borderId="0" xfId="2" applyNumberFormat="1" applyFont="1" applyFill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left"/>
    </xf>
    <xf numFmtId="0" fontId="0" fillId="2" borderId="0" xfId="0" applyFont="1" applyFill="1"/>
    <xf numFmtId="0" fontId="0" fillId="2" borderId="0" xfId="0" applyFont="1" applyFill="1" applyAlignment="1">
      <alignment horizontal="left"/>
    </xf>
    <xf numFmtId="0" fontId="11" fillId="2" borderId="0" xfId="0" applyFont="1" applyFill="1"/>
    <xf numFmtId="0" fontId="13" fillId="2" borderId="0" xfId="0" applyFont="1" applyFill="1"/>
    <xf numFmtId="0" fontId="13" fillId="2" borderId="0" xfId="0" applyFont="1" applyFill="1" applyAlignment="1">
      <alignment horizontal="left"/>
    </xf>
    <xf numFmtId="0" fontId="14" fillId="2" borderId="0" xfId="0" applyFont="1" applyFill="1"/>
    <xf numFmtId="0" fontId="13" fillId="0" borderId="0" xfId="0" applyFont="1"/>
    <xf numFmtId="0" fontId="14" fillId="2" borderId="1" xfId="0" applyFont="1" applyFill="1" applyBorder="1"/>
    <xf numFmtId="0" fontId="15" fillId="2" borderId="1" xfId="0" applyFont="1" applyFill="1" applyBorder="1" applyAlignment="1">
      <alignment horizontal="left"/>
    </xf>
    <xf numFmtId="0" fontId="16" fillId="2" borderId="1" xfId="0" applyFont="1" applyFill="1" applyBorder="1"/>
    <xf numFmtId="0" fontId="17" fillId="2" borderId="0" xfId="0" applyFont="1" applyFill="1"/>
    <xf numFmtId="0" fontId="14" fillId="0" borderId="0" xfId="0" applyFont="1"/>
    <xf numFmtId="3" fontId="18" fillId="4" borderId="2" xfId="0" applyNumberFormat="1" applyFont="1" applyFill="1" applyBorder="1" applyAlignment="1" applyProtection="1">
      <alignment horizontal="right"/>
      <protection locked="0"/>
    </xf>
    <xf numFmtId="0" fontId="19" fillId="2" borderId="0" xfId="0" applyFont="1" applyFill="1"/>
    <xf numFmtId="4" fontId="18" fillId="4" borderId="2" xfId="0" applyNumberFormat="1" applyFont="1" applyFill="1" applyBorder="1" applyAlignment="1" applyProtection="1">
      <alignment horizontal="right"/>
      <protection locked="0"/>
    </xf>
    <xf numFmtId="0" fontId="20" fillId="2" borderId="0" xfId="0" applyFont="1" applyFill="1"/>
    <xf numFmtId="0" fontId="21" fillId="2" borderId="0" xfId="0" applyFont="1" applyFill="1"/>
    <xf numFmtId="0" fontId="21" fillId="2" borderId="0" xfId="0" applyFont="1" applyFill="1" applyAlignment="1">
      <alignment horizontal="left"/>
    </xf>
    <xf numFmtId="10" fontId="14" fillId="2" borderId="0" xfId="0" applyNumberFormat="1" applyFont="1" applyFill="1"/>
    <xf numFmtId="3" fontId="14" fillId="2" borderId="0" xfId="0" applyNumberFormat="1" applyFont="1" applyFill="1" applyAlignment="1">
      <alignment horizontal="right"/>
    </xf>
    <xf numFmtId="3" fontId="14" fillId="2" borderId="0" xfId="0" applyNumberFormat="1" applyFont="1" applyFill="1"/>
    <xf numFmtId="3" fontId="21" fillId="2" borderId="0" xfId="0" applyNumberFormat="1" applyFont="1" applyFill="1" applyAlignment="1">
      <alignment horizontal="left"/>
    </xf>
    <xf numFmtId="3" fontId="21" fillId="2" borderId="0" xfId="0" applyNumberFormat="1" applyFont="1" applyFill="1"/>
    <xf numFmtId="0" fontId="14" fillId="2" borderId="0" xfId="0" applyFont="1" applyFill="1" applyAlignment="1">
      <alignment horizontal="right"/>
    </xf>
    <xf numFmtId="0" fontId="14" fillId="2" borderId="0" xfId="0" applyFont="1" applyFill="1" applyAlignment="1">
      <alignment horizontal="left"/>
    </xf>
    <xf numFmtId="164" fontId="14" fillId="2" borderId="0" xfId="0" applyNumberFormat="1" applyFont="1" applyFill="1" applyAlignment="1">
      <alignment horizontal="right"/>
    </xf>
    <xf numFmtId="0" fontId="22" fillId="2" borderId="0" xfId="0" applyFont="1" applyFill="1"/>
    <xf numFmtId="0" fontId="22" fillId="2" borderId="0" xfId="0" applyFont="1" applyFill="1" applyAlignment="1">
      <alignment horizontal="left"/>
    </xf>
    <xf numFmtId="0" fontId="22" fillId="0" borderId="0" xfId="0" applyFont="1"/>
    <xf numFmtId="42" fontId="14" fillId="2" borderId="0" xfId="0" applyNumberFormat="1" applyFont="1" applyFill="1"/>
    <xf numFmtId="42" fontId="14" fillId="2" borderId="0" xfId="0" applyNumberFormat="1" applyFont="1" applyFill="1" applyAlignment="1">
      <alignment horizontal="right"/>
    </xf>
    <xf numFmtId="44" fontId="14" fillId="2" borderId="0" xfId="0" applyNumberFormat="1" applyFont="1" applyFill="1" applyAlignment="1">
      <alignment horizontal="right"/>
    </xf>
    <xf numFmtId="42" fontId="18" fillId="4" borderId="2" xfId="0" applyNumberFormat="1" applyFont="1" applyFill="1" applyBorder="1" applyAlignment="1" applyProtection="1">
      <alignment horizontal="right"/>
      <protection locked="0"/>
    </xf>
    <xf numFmtId="0" fontId="23" fillId="0" borderId="0" xfId="0" applyFont="1"/>
    <xf numFmtId="0" fontId="23" fillId="2" borderId="0" xfId="0" applyFont="1" applyFill="1"/>
    <xf numFmtId="0" fontId="23" fillId="5" borderId="0" xfId="0" applyFont="1" applyFill="1" applyAlignment="1">
      <alignment vertical="center"/>
    </xf>
    <xf numFmtId="0" fontId="25" fillId="5" borderId="0" xfId="0" applyFont="1" applyFill="1" applyAlignment="1">
      <alignment vertical="center"/>
    </xf>
    <xf numFmtId="44" fontId="25" fillId="5" borderId="0" xfId="0" applyNumberFormat="1" applyFont="1" applyFill="1" applyAlignment="1">
      <alignment horizontal="right" vertical="center"/>
    </xf>
    <xf numFmtId="164" fontId="25" fillId="5" borderId="0" xfId="0" applyNumberFormat="1" applyFont="1" applyFill="1" applyAlignment="1">
      <alignment horizontal="right" vertical="center"/>
    </xf>
    <xf numFmtId="0" fontId="17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42" fontId="17" fillId="2" borderId="0" xfId="0" applyNumberFormat="1" applyFont="1" applyFill="1"/>
    <xf numFmtId="42" fontId="14" fillId="2" borderId="0" xfId="0" applyNumberFormat="1" applyFont="1" applyFill="1" applyAlignment="1"/>
    <xf numFmtId="0" fontId="27" fillId="2" borderId="0" xfId="1" applyFont="1" applyFill="1" applyAlignment="1">
      <alignment horizontal="left" vertical="center"/>
    </xf>
    <xf numFmtId="0" fontId="27" fillId="2" borderId="1" xfId="0" applyFont="1" applyFill="1" applyBorder="1"/>
    <xf numFmtId="0" fontId="14" fillId="2" borderId="6" xfId="0" applyFont="1" applyFill="1" applyBorder="1"/>
    <xf numFmtId="0" fontId="16" fillId="2" borderId="1" xfId="0" applyFont="1" applyFill="1" applyBorder="1" applyAlignment="1">
      <alignment horizontal="right"/>
    </xf>
    <xf numFmtId="3" fontId="16" fillId="2" borderId="1" xfId="0" applyNumberFormat="1" applyFont="1" applyFill="1" applyBorder="1" applyAlignment="1">
      <alignment horizontal="right"/>
    </xf>
    <xf numFmtId="0" fontId="24" fillId="2" borderId="0" xfId="2" applyFont="1" applyFill="1" applyBorder="1" applyAlignment="1">
      <alignment horizontal="left" vertical="top"/>
    </xf>
    <xf numFmtId="165" fontId="13" fillId="2" borderId="0" xfId="0" applyNumberFormat="1" applyFont="1" applyFill="1"/>
    <xf numFmtId="0" fontId="3" fillId="2" borderId="0" xfId="38" applyFill="1" applyAlignment="1">
      <alignment horizontal="left"/>
    </xf>
    <xf numFmtId="0" fontId="5" fillId="3" borderId="3" xfId="0" applyFont="1" applyFill="1" applyBorder="1" applyAlignment="1">
      <alignment horizontal="left"/>
    </xf>
    <xf numFmtId="0" fontId="5" fillId="3" borderId="4" xfId="0" applyFont="1" applyFill="1" applyBorder="1" applyAlignment="1">
      <alignment horizontal="left"/>
    </xf>
    <xf numFmtId="0" fontId="8" fillId="3" borderId="5" xfId="0" applyFont="1" applyFill="1" applyBorder="1" applyAlignment="1">
      <alignment horizontal="left" vertical="center"/>
    </xf>
  </cellXfs>
  <cellStyles count="50">
    <cellStyle name="Gevolgde hyperlink" xfId="4" builtinId="9" hidden="1"/>
    <cellStyle name="Gevolgde hyperlink" xfId="6" builtinId="9" hidden="1"/>
    <cellStyle name="Gevolgde hyperlink" xfId="8" builtinId="9" hidden="1"/>
    <cellStyle name="Gevolgde hyperlink" xfId="10" builtinId="9" hidden="1"/>
    <cellStyle name="Gevolgde hyperlink" xfId="13" builtinId="9" hidden="1"/>
    <cellStyle name="Gevolgde hyperlink" xfId="15" builtinId="9" hidden="1"/>
    <cellStyle name="Gevolgde hyperlink" xfId="17" builtinId="9" hidden="1"/>
    <cellStyle name="Gevolgde hyperlink" xfId="19" builtinId="9" hidden="1"/>
    <cellStyle name="Gevolgde hyperlink" xfId="21" builtinId="9" hidden="1"/>
    <cellStyle name="Gevolgde hyperlink" xfId="23" builtinId="9" hidden="1"/>
    <cellStyle name="Gevolgde hyperlink" xfId="25" builtinId="9" hidden="1"/>
    <cellStyle name="Gevolgde hyperlink" xfId="27" builtinId="9" hidden="1"/>
    <cellStyle name="Gevolgde hyperlink" xfId="29" builtinId="9" hidden="1"/>
    <cellStyle name="Gevolgde hyperlink" xfId="31" builtinId="9" hidden="1"/>
    <cellStyle name="Gevolgde hyperlink" xfId="33" builtinId="9" hidden="1"/>
    <cellStyle name="Gevolgde hyperlink" xfId="35" builtinId="9" hidden="1"/>
    <cellStyle name="Gevolgde hyperlink" xfId="37" builtinId="9" hidden="1"/>
    <cellStyle name="Gevolgde hyperlink" xfId="39" builtinId="9" hidden="1"/>
    <cellStyle name="Gevolgde hyperlink" xfId="40" builtinId="9" hidden="1"/>
    <cellStyle name="Gevolgde hyperlink" xfId="41" builtinId="9" hidden="1"/>
    <cellStyle name="Gevolgde hyperlink" xfId="42" builtinId="9" hidden="1"/>
    <cellStyle name="Gevolgde hyperlink" xfId="43" builtinId="9" hidden="1"/>
    <cellStyle name="Gevolgde hyperlink" xfId="44" builtinId="9" hidden="1"/>
    <cellStyle name="Gevolgde hyperlink" xfId="45" builtinId="9" hidden="1"/>
    <cellStyle name="Gevolgde hyperlink" xfId="46" builtinId="9" hidden="1"/>
    <cellStyle name="Gevolgde hyperlink" xfId="47" builtinId="9" hidden="1"/>
    <cellStyle name="Gevolgde hyperlink" xfId="48" builtinId="9" hidden="1"/>
    <cellStyle name="Gevolgde hyperlink" xfId="49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/>
    <cellStyle name="Normaal" xfId="0" builtinId="0"/>
    <cellStyle name="Normaal 2" xfId="11"/>
    <cellStyle name="Normal" xfId="2"/>
    <cellStyle name="Title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%20post@studio-floris.com?subject=indicatie%20bouwkosten%20she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93"/>
  <sheetViews>
    <sheetView tabSelected="1" zoomScale="101" workbookViewId="0">
      <selection activeCell="D8" sqref="D8"/>
    </sheetView>
  </sheetViews>
  <sheetFormatPr baseColWidth="10" defaultRowHeight="15" x14ac:dyDescent="0"/>
  <cols>
    <col min="1" max="1" width="5.1640625" customWidth="1"/>
    <col min="2" max="2" width="59.33203125" customWidth="1"/>
    <col min="3" max="3" width="6.5" customWidth="1"/>
    <col min="4" max="4" width="13" style="1" customWidth="1"/>
    <col min="5" max="5" width="5.5" customWidth="1"/>
    <col min="6" max="6" width="2.6640625" customWidth="1"/>
    <col min="7" max="7" width="13.6640625" customWidth="1"/>
    <col min="8" max="8" width="3.83203125" customWidth="1"/>
    <col min="10" max="10" width="14" customWidth="1"/>
  </cols>
  <sheetData>
    <row r="1" spans="1:20" ht="23" customHeight="1">
      <c r="A1" s="3"/>
      <c r="C1" s="2"/>
      <c r="D1" s="57" t="s">
        <v>39</v>
      </c>
      <c r="E1" s="57"/>
      <c r="F1" s="57"/>
      <c r="G1" s="57"/>
      <c r="H1" s="57"/>
      <c r="I1" s="57"/>
      <c r="J1" s="57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20" customHeight="1">
      <c r="A2" s="3"/>
      <c r="B2" s="49" t="s">
        <v>29</v>
      </c>
      <c r="C2" s="2"/>
      <c r="D2" s="58"/>
      <c r="E2" s="58"/>
      <c r="F2" s="58"/>
      <c r="G2" s="58"/>
      <c r="H2" s="58"/>
      <c r="I2" s="58"/>
      <c r="J2" s="58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71" customHeight="1">
      <c r="A3" s="3"/>
      <c r="B3" s="54" t="s">
        <v>26</v>
      </c>
      <c r="C3" s="3"/>
      <c r="D3" s="58"/>
      <c r="E3" s="58"/>
      <c r="F3" s="58"/>
      <c r="G3" s="58"/>
      <c r="H3" s="58"/>
      <c r="I3" s="58"/>
      <c r="J3" s="58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5" customHeight="1">
      <c r="A4" s="3"/>
      <c r="B4" s="3"/>
      <c r="C4" s="3"/>
      <c r="D4" s="59" t="s">
        <v>41</v>
      </c>
      <c r="E4" s="59"/>
      <c r="F4" s="59"/>
      <c r="G4" s="59"/>
      <c r="H4" s="59"/>
      <c r="I4" s="59"/>
      <c r="J4" s="59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s="11" customFormat="1" ht="23" customHeight="1">
      <c r="A5" s="7"/>
      <c r="C5" s="8"/>
      <c r="D5" s="9"/>
      <c r="E5" s="8"/>
      <c r="F5" s="8"/>
      <c r="G5" s="8"/>
      <c r="H5" s="8"/>
      <c r="I5" s="8"/>
      <c r="J5" s="55">
        <f ca="1">TODAY()</f>
        <v>43916</v>
      </c>
      <c r="K5" s="39" t="s">
        <v>15</v>
      </c>
      <c r="L5" s="10"/>
      <c r="M5" s="10"/>
      <c r="N5" s="10"/>
      <c r="O5" s="8"/>
      <c r="P5" s="8"/>
      <c r="Q5" s="8"/>
      <c r="R5" s="8"/>
      <c r="S5" s="8"/>
      <c r="T5" s="8"/>
    </row>
    <row r="6" spans="1:20" s="16" customFormat="1" ht="28" customHeight="1">
      <c r="A6" s="10"/>
      <c r="B6" s="50" t="s">
        <v>51</v>
      </c>
      <c r="C6" s="12"/>
      <c r="D6" s="13" t="s">
        <v>4</v>
      </c>
      <c r="E6" s="14"/>
      <c r="F6" s="14"/>
      <c r="G6" s="14"/>
      <c r="H6" s="14"/>
      <c r="I6" s="14" t="s">
        <v>5</v>
      </c>
      <c r="J6" s="14"/>
      <c r="K6" s="38" t="s">
        <v>33</v>
      </c>
      <c r="L6" s="10"/>
      <c r="M6" s="10"/>
      <c r="N6" s="10"/>
      <c r="O6" s="10"/>
      <c r="P6" s="10"/>
      <c r="Q6" s="10"/>
      <c r="R6" s="10"/>
      <c r="S6" s="10"/>
      <c r="T6" s="10"/>
    </row>
    <row r="7" spans="1:20" s="16" customFormat="1" ht="18" customHeight="1">
      <c r="A7" s="10"/>
      <c r="B7" s="51" t="s">
        <v>0</v>
      </c>
      <c r="C7" s="51"/>
      <c r="D7" s="37">
        <v>0</v>
      </c>
      <c r="E7" s="10"/>
      <c r="F7" s="10"/>
      <c r="G7" s="10"/>
      <c r="H7" s="10"/>
      <c r="I7" s="18" t="s">
        <v>40</v>
      </c>
      <c r="J7" s="10"/>
      <c r="K7" s="15"/>
      <c r="L7" s="10"/>
      <c r="M7" s="10"/>
      <c r="N7" s="10"/>
      <c r="O7" s="10"/>
      <c r="P7" s="10"/>
      <c r="Q7" s="10"/>
      <c r="R7" s="10"/>
      <c r="S7" s="10"/>
      <c r="T7" s="10"/>
    </row>
    <row r="8" spans="1:20" s="16" customFormat="1" ht="18" customHeight="1">
      <c r="A8" s="10"/>
      <c r="B8" s="10" t="s">
        <v>1</v>
      </c>
      <c r="C8" s="10"/>
      <c r="D8" s="17">
        <f>8.5*12.5+7.5*10</f>
        <v>181.25</v>
      </c>
      <c r="E8" s="10" t="s">
        <v>2</v>
      </c>
      <c r="F8" s="18"/>
      <c r="G8" s="18"/>
      <c r="H8" s="18"/>
      <c r="I8" s="18" t="s">
        <v>44</v>
      </c>
      <c r="J8" s="15"/>
      <c r="K8" s="15"/>
      <c r="L8" s="10"/>
      <c r="M8" s="10"/>
      <c r="N8" s="10"/>
      <c r="O8" s="10"/>
      <c r="P8" s="10"/>
      <c r="Q8" s="10"/>
      <c r="R8" s="10"/>
      <c r="S8" s="10"/>
      <c r="T8" s="10"/>
    </row>
    <row r="9" spans="1:20" s="16" customFormat="1" ht="18">
      <c r="A9" s="10"/>
      <c r="B9" s="10" t="s">
        <v>8</v>
      </c>
      <c r="C9" s="10"/>
      <c r="D9" s="17">
        <v>0</v>
      </c>
      <c r="E9" s="10" t="s">
        <v>2</v>
      </c>
      <c r="F9" s="18"/>
      <c r="G9" s="18"/>
      <c r="H9" s="18"/>
      <c r="I9" s="18" t="s">
        <v>44</v>
      </c>
      <c r="J9" s="15"/>
      <c r="K9" s="15"/>
      <c r="L9" s="10"/>
      <c r="M9" s="10"/>
      <c r="N9" s="10"/>
      <c r="O9" s="10"/>
      <c r="P9" s="10"/>
      <c r="Q9" s="10"/>
      <c r="R9" s="10"/>
      <c r="S9" s="10"/>
      <c r="T9" s="10"/>
    </row>
    <row r="10" spans="1:20" s="16" customFormat="1" ht="18">
      <c r="A10" s="10"/>
      <c r="B10" s="10" t="s">
        <v>21</v>
      </c>
      <c r="C10" s="10"/>
      <c r="D10" s="17">
        <v>0</v>
      </c>
      <c r="E10" s="10" t="s">
        <v>2</v>
      </c>
      <c r="F10" s="18"/>
      <c r="G10" s="18"/>
      <c r="H10" s="18"/>
      <c r="I10" s="18" t="s">
        <v>44</v>
      </c>
      <c r="J10" s="15"/>
      <c r="K10" s="15"/>
      <c r="L10" s="10"/>
      <c r="M10" s="10"/>
      <c r="N10" s="10"/>
      <c r="O10" s="10"/>
      <c r="P10" s="10"/>
      <c r="Q10" s="10"/>
      <c r="R10" s="10"/>
      <c r="S10" s="10"/>
      <c r="T10" s="10"/>
    </row>
    <row r="11" spans="1:20" s="16" customFormat="1" ht="18">
      <c r="A11" s="10"/>
      <c r="B11" s="10" t="s">
        <v>3</v>
      </c>
      <c r="C11" s="10"/>
      <c r="D11" s="19">
        <v>2.65</v>
      </c>
      <c r="E11" s="10" t="s">
        <v>6</v>
      </c>
      <c r="F11" s="18"/>
      <c r="G11" s="20"/>
      <c r="H11" s="18"/>
      <c r="I11" s="18" t="s">
        <v>25</v>
      </c>
      <c r="J11" s="15"/>
      <c r="K11" s="15"/>
      <c r="L11" s="10"/>
      <c r="M11" s="10"/>
      <c r="N11" s="10"/>
      <c r="O11" s="10"/>
      <c r="P11" s="10"/>
      <c r="Q11" s="10"/>
      <c r="R11" s="10"/>
      <c r="S11" s="10"/>
      <c r="T11" s="10"/>
    </row>
    <row r="12" spans="1:20" s="16" customFormat="1" ht="18">
      <c r="A12" s="10"/>
      <c r="B12" s="10" t="s">
        <v>9</v>
      </c>
      <c r="C12" s="10"/>
      <c r="D12" s="17" t="s">
        <v>15</v>
      </c>
      <c r="E12" s="10"/>
      <c r="G12" s="20"/>
      <c r="H12" s="18"/>
      <c r="I12" s="18" t="s">
        <v>34</v>
      </c>
      <c r="J12" s="15"/>
      <c r="K12" s="15"/>
      <c r="L12" s="10"/>
      <c r="M12" s="10"/>
      <c r="N12" s="10"/>
      <c r="O12" s="10"/>
      <c r="P12" s="10"/>
      <c r="Q12" s="10"/>
      <c r="R12" s="10"/>
      <c r="S12" s="10"/>
      <c r="T12" s="10"/>
    </row>
    <row r="13" spans="1:20" s="16" customFormat="1" ht="18">
      <c r="A13" s="10"/>
      <c r="B13" s="10" t="s">
        <v>28</v>
      </c>
      <c r="C13" s="10"/>
      <c r="D13" s="17" t="s">
        <v>33</v>
      </c>
      <c r="E13" s="10"/>
      <c r="F13" s="20"/>
      <c r="G13" s="20"/>
      <c r="H13" s="18"/>
      <c r="I13" s="18" t="s">
        <v>34</v>
      </c>
      <c r="J13" s="15"/>
      <c r="K13" s="15"/>
      <c r="L13" s="10"/>
      <c r="M13" s="10"/>
      <c r="N13" s="10"/>
      <c r="O13" s="10"/>
      <c r="P13" s="10"/>
      <c r="Q13" s="10"/>
      <c r="R13" s="10"/>
      <c r="S13" s="10"/>
      <c r="T13" s="10"/>
    </row>
    <row r="14" spans="1:20" s="16" customFormat="1" ht="18">
      <c r="A14" s="10"/>
      <c r="B14" s="10" t="s">
        <v>50</v>
      </c>
      <c r="C14" s="10"/>
      <c r="D14" s="17" t="s">
        <v>33</v>
      </c>
      <c r="E14" s="10"/>
      <c r="F14" s="20"/>
      <c r="G14" s="20"/>
      <c r="H14" s="18"/>
      <c r="I14" s="18" t="s">
        <v>34</v>
      </c>
      <c r="J14" s="10"/>
      <c r="K14" s="15"/>
      <c r="L14" s="10"/>
      <c r="M14" s="10"/>
      <c r="N14" s="10"/>
      <c r="O14" s="10"/>
      <c r="P14" s="10"/>
      <c r="Q14" s="10"/>
      <c r="R14" s="10"/>
      <c r="S14" s="10"/>
      <c r="T14" s="10"/>
    </row>
    <row r="15" spans="1:20" s="16" customFormat="1" ht="18">
      <c r="A15" s="10"/>
      <c r="B15" s="10" t="s">
        <v>7</v>
      </c>
      <c r="C15" s="10"/>
      <c r="D15" s="37">
        <v>12500</v>
      </c>
      <c r="E15" s="10"/>
      <c r="F15" s="20"/>
      <c r="G15" s="20"/>
      <c r="H15" s="18"/>
      <c r="I15" s="18" t="s">
        <v>27</v>
      </c>
      <c r="J15" s="10"/>
      <c r="K15" s="15"/>
      <c r="L15" s="10"/>
      <c r="M15" s="10"/>
      <c r="N15" s="10"/>
      <c r="O15" s="10"/>
      <c r="P15" s="10"/>
      <c r="Q15" s="10"/>
      <c r="R15" s="10"/>
      <c r="S15" s="10"/>
      <c r="T15" s="10"/>
    </row>
    <row r="16" spans="1:20" s="16" customFormat="1" ht="18">
      <c r="A16" s="10"/>
      <c r="B16" s="10" t="s">
        <v>19</v>
      </c>
      <c r="C16" s="10"/>
      <c r="D16" s="37">
        <v>10000</v>
      </c>
      <c r="E16" s="10"/>
      <c r="F16" s="20"/>
      <c r="G16" s="20"/>
      <c r="H16" s="18"/>
      <c r="I16" s="18" t="s">
        <v>27</v>
      </c>
      <c r="J16" s="10"/>
      <c r="K16" s="15"/>
      <c r="L16" s="10"/>
      <c r="M16" s="10"/>
      <c r="N16" s="10"/>
      <c r="O16" s="10"/>
      <c r="P16" s="10"/>
      <c r="Q16" s="10"/>
      <c r="R16" s="10"/>
      <c r="S16" s="10"/>
      <c r="T16" s="10"/>
    </row>
    <row r="17" spans="1:20" s="16" customFormat="1" ht="18">
      <c r="A17" s="10"/>
      <c r="B17" s="10" t="s">
        <v>54</v>
      </c>
      <c r="C17" s="10"/>
      <c r="D17" s="37">
        <v>10000</v>
      </c>
      <c r="E17" s="10"/>
      <c r="F17" s="20"/>
      <c r="G17" s="20"/>
      <c r="H17" s="18"/>
      <c r="I17" s="18" t="s">
        <v>27</v>
      </c>
      <c r="J17" s="15"/>
      <c r="K17" s="15"/>
      <c r="L17" s="10"/>
      <c r="M17" s="10"/>
      <c r="N17" s="10"/>
      <c r="O17" s="10"/>
      <c r="P17" s="10"/>
      <c r="Q17" s="10"/>
      <c r="R17" s="10"/>
      <c r="S17" s="10"/>
      <c r="T17" s="10"/>
    </row>
    <row r="18" spans="1:20" s="16" customFormat="1" ht="18">
      <c r="A18" s="15"/>
      <c r="B18" s="10" t="s">
        <v>55</v>
      </c>
      <c r="C18" s="10"/>
      <c r="D18" s="37">
        <v>0</v>
      </c>
      <c r="E18" s="10"/>
      <c r="F18" s="20"/>
      <c r="G18" s="20"/>
      <c r="H18" s="18"/>
      <c r="I18" s="18" t="s">
        <v>27</v>
      </c>
      <c r="J18" s="15"/>
      <c r="K18" s="15"/>
      <c r="L18" s="10"/>
      <c r="M18" s="10"/>
      <c r="N18" s="10"/>
      <c r="O18" s="10"/>
      <c r="P18" s="10"/>
      <c r="Q18" s="10"/>
      <c r="R18" s="10"/>
      <c r="S18" s="10"/>
      <c r="T18" s="10"/>
    </row>
    <row r="19" spans="1:20" s="11" customFormat="1" ht="23">
      <c r="A19" s="7"/>
      <c r="C19" s="21"/>
      <c r="D19" s="22"/>
      <c r="E19" s="21"/>
      <c r="F19" s="21"/>
      <c r="G19" s="21"/>
      <c r="H19" s="21"/>
      <c r="I19" s="21"/>
      <c r="J19" s="21"/>
      <c r="K19" s="21"/>
      <c r="L19" s="8"/>
      <c r="M19" s="8"/>
      <c r="N19" s="8"/>
      <c r="O19" s="8"/>
      <c r="P19" s="8"/>
      <c r="Q19" s="8"/>
      <c r="R19" s="8"/>
      <c r="S19" s="8"/>
      <c r="T19" s="8"/>
    </row>
    <row r="20" spans="1:20" s="16" customFormat="1" ht="29" customHeight="1">
      <c r="A20" s="10"/>
      <c r="B20" s="50" t="s">
        <v>52</v>
      </c>
      <c r="C20" s="14"/>
      <c r="D20" s="52" t="s">
        <v>12</v>
      </c>
      <c r="E20" s="52"/>
      <c r="F20" s="52"/>
      <c r="G20" s="52" t="s">
        <v>13</v>
      </c>
      <c r="H20" s="14"/>
      <c r="I20" s="14" t="s">
        <v>14</v>
      </c>
      <c r="J20" s="14"/>
      <c r="K20" s="15"/>
      <c r="L20" s="10"/>
      <c r="M20" s="10"/>
      <c r="N20" s="10"/>
      <c r="O20" s="10"/>
      <c r="P20" s="10"/>
      <c r="Q20" s="10"/>
      <c r="R20" s="10"/>
      <c r="S20" s="10"/>
      <c r="T20" s="10"/>
    </row>
    <row r="21" spans="1:20" s="16" customFormat="1" ht="18">
      <c r="A21" s="10"/>
      <c r="B21" s="51" t="s">
        <v>56</v>
      </c>
      <c r="C21" s="23">
        <v>5.5E-2</v>
      </c>
      <c r="D21" s="35">
        <f>(D8*(D11+0.6)*325*C21)+(D9*(D11+0.5)*250*C21)+(D10*(0.5)*350*C21)</f>
        <v>10529.4921875</v>
      </c>
      <c r="E21" s="25"/>
      <c r="F21" s="25"/>
      <c r="G21" s="34">
        <f>D21*1.21</f>
        <v>12740.685546875</v>
      </c>
      <c r="H21" s="25"/>
      <c r="I21" s="18" t="s">
        <v>48</v>
      </c>
      <c r="J21" s="10"/>
      <c r="K21" s="15"/>
      <c r="L21" s="10"/>
      <c r="M21" s="10"/>
      <c r="N21" s="10"/>
      <c r="O21" s="10"/>
      <c r="P21" s="10"/>
      <c r="Q21" s="10"/>
      <c r="R21" s="10"/>
      <c r="S21" s="10"/>
      <c r="T21" s="10"/>
    </row>
    <row r="22" spans="1:20" s="16" customFormat="1" ht="18">
      <c r="A22" s="10"/>
      <c r="B22" s="10" t="s">
        <v>10</v>
      </c>
      <c r="C22" s="23">
        <v>0.01</v>
      </c>
      <c r="D22" s="35">
        <f>(D8*(D11+0.6)*450*C22)+(D9*(D11+0.5)*400*C22)</f>
        <v>2650.78125</v>
      </c>
      <c r="E22" s="25"/>
      <c r="F22" s="25"/>
      <c r="G22" s="34">
        <f>D22*1.21</f>
        <v>3207.4453125</v>
      </c>
      <c r="H22" s="25"/>
      <c r="I22" s="18" t="s">
        <v>49</v>
      </c>
      <c r="J22" s="10"/>
      <c r="K22" s="15"/>
      <c r="L22" s="10"/>
      <c r="M22" s="10"/>
      <c r="N22" s="10"/>
      <c r="O22" s="10"/>
      <c r="P22" s="10"/>
      <c r="Q22" s="10"/>
      <c r="R22" s="10"/>
      <c r="S22" s="10"/>
      <c r="T22" s="10"/>
    </row>
    <row r="23" spans="1:20" s="16" customFormat="1" ht="18">
      <c r="A23" s="10"/>
      <c r="B23" s="10" t="s">
        <v>11</v>
      </c>
      <c r="C23" s="10"/>
      <c r="D23" s="35">
        <v>775</v>
      </c>
      <c r="E23" s="25"/>
      <c r="F23" s="25"/>
      <c r="G23" s="34">
        <f>D23*1.21</f>
        <v>937.75</v>
      </c>
      <c r="H23" s="25"/>
      <c r="I23" s="18" t="s">
        <v>23</v>
      </c>
      <c r="J23" s="10"/>
      <c r="K23" s="15"/>
      <c r="L23" s="10"/>
      <c r="M23" s="10"/>
      <c r="N23" s="10"/>
      <c r="O23" s="10"/>
      <c r="P23" s="10"/>
      <c r="Q23" s="10"/>
      <c r="R23" s="10"/>
      <c r="S23" s="10"/>
      <c r="T23" s="10"/>
    </row>
    <row r="24" spans="1:20" s="16" customFormat="1" ht="18">
      <c r="A24" s="10"/>
      <c r="B24" s="10" t="s">
        <v>32</v>
      </c>
      <c r="C24" s="23">
        <v>0.03</v>
      </c>
      <c r="D24" s="35">
        <f>(D8*(D11+0.6)*450*C24)</f>
        <v>7952.34375</v>
      </c>
      <c r="E24" s="25"/>
      <c r="F24" s="25"/>
      <c r="G24" s="34">
        <f>D24</f>
        <v>7952.34375</v>
      </c>
      <c r="H24" s="25"/>
      <c r="I24" s="18" t="s">
        <v>22</v>
      </c>
      <c r="J24" s="10"/>
      <c r="K24" s="15"/>
      <c r="L24" s="10"/>
      <c r="M24" s="10"/>
      <c r="N24" s="10"/>
      <c r="O24" s="10"/>
      <c r="P24" s="10"/>
      <c r="Q24" s="10"/>
      <c r="R24" s="10"/>
      <c r="S24" s="10"/>
      <c r="T24" s="10"/>
    </row>
    <row r="25" spans="1:20" s="16" customFormat="1" ht="18">
      <c r="A25" s="10"/>
      <c r="B25" s="10"/>
      <c r="C25" s="10"/>
      <c r="D25" s="24"/>
      <c r="E25" s="25"/>
      <c r="F25" s="25"/>
      <c r="G25" s="25"/>
      <c r="H25" s="10"/>
      <c r="I25" s="10"/>
      <c r="J25" s="10"/>
      <c r="K25" s="15"/>
      <c r="L25" s="10"/>
      <c r="M25" s="10"/>
      <c r="N25" s="10"/>
      <c r="O25" s="10"/>
      <c r="P25" s="10"/>
      <c r="Q25" s="10"/>
      <c r="R25" s="10"/>
      <c r="S25" s="10"/>
      <c r="T25" s="10"/>
    </row>
    <row r="26" spans="1:20" s="11" customFormat="1" ht="23">
      <c r="A26" s="7"/>
      <c r="C26" s="21"/>
      <c r="D26" s="26"/>
      <c r="E26" s="27"/>
      <c r="F26" s="27"/>
      <c r="G26" s="27"/>
      <c r="H26" s="21"/>
      <c r="I26" s="21"/>
      <c r="J26" s="8"/>
      <c r="K26" s="21"/>
      <c r="L26" s="8"/>
      <c r="M26" s="8"/>
      <c r="N26" s="8"/>
      <c r="O26" s="8"/>
      <c r="P26" s="8"/>
      <c r="Q26" s="8"/>
      <c r="R26" s="8"/>
      <c r="S26" s="8"/>
      <c r="T26" s="8"/>
    </row>
    <row r="27" spans="1:20" s="16" customFormat="1" ht="23">
      <c r="A27" s="10"/>
      <c r="B27" s="50" t="s">
        <v>53</v>
      </c>
      <c r="C27" s="14"/>
      <c r="D27" s="53" t="s">
        <v>12</v>
      </c>
      <c r="E27" s="53"/>
      <c r="F27" s="53"/>
      <c r="G27" s="53" t="s">
        <v>13</v>
      </c>
      <c r="H27" s="14"/>
      <c r="I27" s="14" t="s">
        <v>14</v>
      </c>
      <c r="J27" s="14"/>
      <c r="K27" s="15"/>
      <c r="L27" s="10"/>
      <c r="M27" s="10"/>
      <c r="N27" s="10"/>
      <c r="O27" s="10"/>
      <c r="P27" s="10"/>
      <c r="Q27" s="10"/>
      <c r="R27" s="10"/>
      <c r="S27" s="10"/>
      <c r="T27" s="10"/>
    </row>
    <row r="28" spans="1:20" s="16" customFormat="1" ht="18">
      <c r="A28" s="10"/>
      <c r="B28" s="51" t="s">
        <v>16</v>
      </c>
      <c r="C28" s="23"/>
      <c r="D28" s="48">
        <f>(D8*(D11+0.4)*510)+(D10*(0.5)*350)+(D9*(D11+0.5)*350)+IF(D14="JA",((D8*(D11+0.4)*550)*0.16),0)</f>
        <v>281934.375</v>
      </c>
      <c r="E28" s="25"/>
      <c r="F28" s="25"/>
      <c r="G28" s="34">
        <f>D28*1.21</f>
        <v>341140.59375</v>
      </c>
      <c r="H28" s="25"/>
      <c r="I28" s="10"/>
      <c r="J28" s="10"/>
      <c r="K28" s="47"/>
      <c r="L28" s="10"/>
      <c r="M28" s="10"/>
      <c r="N28" s="10"/>
      <c r="O28" s="10"/>
      <c r="P28" s="10"/>
      <c r="Q28" s="10"/>
      <c r="R28" s="10"/>
      <c r="S28" s="10"/>
      <c r="T28" s="10"/>
    </row>
    <row r="29" spans="1:20" s="16" customFormat="1" ht="18">
      <c r="A29" s="10"/>
      <c r="B29" s="10" t="s">
        <v>17</v>
      </c>
      <c r="C29" s="23"/>
      <c r="D29" s="48">
        <v>2500</v>
      </c>
      <c r="E29" s="25"/>
      <c r="F29" s="25"/>
      <c r="G29" s="34">
        <f>D29*1.21</f>
        <v>3025</v>
      </c>
      <c r="H29" s="25"/>
      <c r="I29" s="18" t="s">
        <v>22</v>
      </c>
      <c r="J29" s="10"/>
      <c r="K29" s="15"/>
      <c r="L29" s="10"/>
      <c r="M29" s="10"/>
      <c r="N29" s="10"/>
      <c r="O29" s="10"/>
      <c r="P29" s="10"/>
      <c r="Q29" s="10"/>
      <c r="R29" s="10"/>
      <c r="S29" s="10"/>
      <c r="T29" s="10"/>
    </row>
    <row r="30" spans="1:20" s="16" customFormat="1" ht="18">
      <c r="A30" s="10"/>
      <c r="B30" s="10" t="s">
        <v>18</v>
      </c>
      <c r="C30" s="10"/>
      <c r="D30" s="48">
        <v>750</v>
      </c>
      <c r="E30" s="25"/>
      <c r="F30" s="25"/>
      <c r="G30" s="34">
        <f>D30*1.21</f>
        <v>907.5</v>
      </c>
      <c r="H30" s="25"/>
      <c r="I30" s="18" t="s">
        <v>22</v>
      </c>
      <c r="J30" s="10"/>
      <c r="K30" s="15"/>
      <c r="L30" s="10"/>
      <c r="M30" s="10"/>
      <c r="N30" s="10"/>
      <c r="O30" s="10"/>
      <c r="P30" s="10"/>
      <c r="Q30" s="10"/>
      <c r="R30" s="10"/>
      <c r="S30" s="10"/>
      <c r="T30" s="10"/>
    </row>
    <row r="31" spans="1:20" s="16" customFormat="1" ht="18">
      <c r="A31" s="10"/>
      <c r="B31" s="10" t="s">
        <v>42</v>
      </c>
      <c r="C31" s="23">
        <v>0.05</v>
      </c>
      <c r="D31" s="48">
        <f>(D28+D29)*C31</f>
        <v>14221.71875</v>
      </c>
      <c r="E31" s="25"/>
      <c r="F31" s="25"/>
      <c r="G31" s="34">
        <f>D31</f>
        <v>14221.71875</v>
      </c>
      <c r="H31" s="25"/>
      <c r="I31" s="18" t="s">
        <v>43</v>
      </c>
      <c r="J31" s="10"/>
      <c r="K31" s="15"/>
      <c r="L31" s="10"/>
      <c r="M31" s="10"/>
      <c r="N31" s="10"/>
      <c r="O31" s="10"/>
      <c r="P31" s="10"/>
      <c r="Q31" s="10"/>
      <c r="R31" s="10"/>
      <c r="S31" s="10"/>
      <c r="T31" s="10"/>
    </row>
    <row r="32" spans="1:20" s="16" customFormat="1" ht="18">
      <c r="A32" s="10"/>
      <c r="B32" s="10" t="s">
        <v>20</v>
      </c>
      <c r="C32" s="10"/>
      <c r="D32" s="48">
        <f>IF(D12="JA",(D28*0.06),0)</f>
        <v>16916.0625</v>
      </c>
      <c r="E32" s="25"/>
      <c r="F32" s="25"/>
      <c r="G32" s="34">
        <f>D32*1.21</f>
        <v>20468.435624999998</v>
      </c>
      <c r="H32" s="25"/>
      <c r="I32" s="18" t="s">
        <v>24</v>
      </c>
      <c r="J32" s="10"/>
      <c r="K32" s="15"/>
      <c r="L32" s="10"/>
      <c r="M32" s="10"/>
      <c r="N32" s="10"/>
      <c r="O32" s="10"/>
      <c r="P32" s="10"/>
      <c r="Q32" s="10"/>
      <c r="R32" s="10"/>
      <c r="S32" s="10"/>
      <c r="T32" s="10"/>
    </row>
    <row r="33" spans="1:20" s="16" customFormat="1" ht="18">
      <c r="A33" s="10"/>
      <c r="B33" s="10" t="s">
        <v>45</v>
      </c>
      <c r="C33" s="10"/>
      <c r="D33" s="48">
        <f>IF(D13="JA",(D28*0.05),0)</f>
        <v>0</v>
      </c>
      <c r="E33" s="25"/>
      <c r="F33" s="25"/>
      <c r="G33" s="34">
        <f>D33</f>
        <v>0</v>
      </c>
      <c r="H33" s="25"/>
      <c r="I33" s="18" t="s">
        <v>46</v>
      </c>
      <c r="J33" s="10"/>
      <c r="K33" s="15"/>
      <c r="L33" s="10"/>
      <c r="M33" s="10"/>
      <c r="N33" s="10"/>
      <c r="O33" s="10"/>
      <c r="P33" s="10"/>
      <c r="Q33" s="10"/>
      <c r="R33" s="10"/>
      <c r="S33" s="10"/>
      <c r="T33" s="10"/>
    </row>
    <row r="34" spans="1:20" s="16" customFormat="1" ht="18">
      <c r="A34" s="10"/>
      <c r="B34" s="10" t="s">
        <v>47</v>
      </c>
      <c r="C34" s="10"/>
      <c r="D34" s="48">
        <f>G34/1.21</f>
        <v>26859.504132231406</v>
      </c>
      <c r="E34" s="25"/>
      <c r="F34" s="25"/>
      <c r="G34" s="34">
        <f>D15+D16+D17</f>
        <v>32500</v>
      </c>
      <c r="H34" s="25"/>
      <c r="I34" s="10"/>
      <c r="J34" s="10"/>
      <c r="K34" s="15"/>
      <c r="L34" s="10"/>
      <c r="M34" s="10"/>
      <c r="N34" s="10"/>
      <c r="O34" s="10"/>
      <c r="P34" s="10"/>
      <c r="Q34" s="10"/>
      <c r="R34" s="10"/>
      <c r="S34" s="10"/>
      <c r="T34" s="10"/>
    </row>
    <row r="35" spans="1:20" s="16" customFormat="1" ht="18">
      <c r="A35" s="10"/>
      <c r="B35" s="10"/>
      <c r="C35" s="10"/>
      <c r="D35" s="28"/>
      <c r="E35" s="10"/>
      <c r="F35" s="10"/>
      <c r="G35" s="10"/>
      <c r="H35" s="10"/>
      <c r="I35" s="10"/>
      <c r="J35" s="10"/>
      <c r="K35" s="15"/>
      <c r="L35" s="10"/>
      <c r="M35" s="10"/>
      <c r="N35" s="10"/>
      <c r="O35" s="10"/>
      <c r="P35" s="10"/>
      <c r="Q35" s="10"/>
      <c r="R35" s="10"/>
      <c r="S35" s="10"/>
      <c r="T35" s="10"/>
    </row>
    <row r="36" spans="1:20" s="46" customFormat="1" ht="18">
      <c r="A36" s="40"/>
      <c r="B36" s="41" t="s">
        <v>30</v>
      </c>
      <c r="C36" s="40"/>
      <c r="D36" s="42">
        <f>(SUM(D28:D34))+D7</f>
        <v>343181.66038223141</v>
      </c>
      <c r="E36" s="43"/>
      <c r="F36" s="43"/>
      <c r="G36" s="42">
        <f>(SUM(G28:G34))+D7</f>
        <v>412263.24812499998</v>
      </c>
      <c r="H36" s="40"/>
      <c r="I36" s="40"/>
      <c r="J36" s="40"/>
      <c r="K36" s="44"/>
      <c r="L36" s="45"/>
      <c r="M36" s="45"/>
      <c r="N36" s="45"/>
      <c r="O36" s="45"/>
      <c r="P36" s="45"/>
      <c r="Q36" s="45"/>
      <c r="R36" s="45"/>
      <c r="S36" s="45"/>
      <c r="T36" s="45"/>
    </row>
    <row r="37" spans="1:20" s="16" customFormat="1" ht="12" customHeight="1">
      <c r="A37" s="10"/>
      <c r="B37" s="10"/>
      <c r="C37" s="10"/>
      <c r="D37" s="29"/>
      <c r="E37" s="10"/>
      <c r="F37" s="10"/>
      <c r="G37" s="10"/>
      <c r="H37" s="10"/>
      <c r="I37" s="10"/>
      <c r="J37" s="10"/>
      <c r="K37" s="15"/>
      <c r="L37" s="10"/>
      <c r="M37" s="10"/>
      <c r="N37" s="10"/>
      <c r="O37" s="10"/>
      <c r="P37" s="10"/>
      <c r="Q37" s="10"/>
      <c r="R37" s="10"/>
      <c r="S37" s="10"/>
      <c r="T37" s="10"/>
    </row>
    <row r="38" spans="1:20" s="16" customFormat="1" ht="18">
      <c r="A38" s="10"/>
      <c r="B38" s="10" t="s">
        <v>31</v>
      </c>
      <c r="C38" s="10"/>
      <c r="D38" s="36">
        <f>(SUM(D21:D34))+D7</f>
        <v>365089.27756973141</v>
      </c>
      <c r="E38" s="30"/>
      <c r="F38" s="30"/>
      <c r="G38" s="36">
        <f>(SUM(G21:G34))+D7</f>
        <v>437101.47273437498</v>
      </c>
      <c r="H38" s="10"/>
      <c r="I38" s="10"/>
      <c r="J38" s="10"/>
      <c r="K38" s="15"/>
      <c r="L38" s="10"/>
      <c r="M38" s="10"/>
      <c r="N38" s="10"/>
      <c r="O38" s="10"/>
      <c r="P38" s="10"/>
      <c r="Q38" s="10"/>
      <c r="R38" s="10"/>
      <c r="S38" s="10"/>
      <c r="T38" s="10"/>
    </row>
    <row r="39" spans="1:20" s="16" customFormat="1" ht="18">
      <c r="A39" s="10"/>
      <c r="B39" s="10"/>
      <c r="C39" s="10"/>
      <c r="D39" s="29"/>
      <c r="E39" s="10"/>
      <c r="F39" s="10"/>
      <c r="G39" s="10"/>
      <c r="H39" s="10"/>
      <c r="I39" s="10"/>
      <c r="J39" s="10"/>
      <c r="K39" s="15"/>
      <c r="L39" s="10"/>
      <c r="M39" s="10"/>
      <c r="N39" s="10"/>
      <c r="O39" s="10"/>
      <c r="P39" s="10"/>
      <c r="Q39" s="10"/>
      <c r="R39" s="10"/>
      <c r="S39" s="10"/>
      <c r="T39" s="10"/>
    </row>
    <row r="40" spans="1:20" s="33" customFormat="1" ht="14">
      <c r="A40" s="31"/>
      <c r="B40" s="31" t="s">
        <v>35</v>
      </c>
      <c r="C40" s="31"/>
      <c r="D40" s="32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</row>
    <row r="41" spans="1:20" s="33" customFormat="1" ht="14">
      <c r="A41" s="31"/>
      <c r="B41" s="31" t="s">
        <v>36</v>
      </c>
      <c r="C41" s="31"/>
      <c r="D41" s="32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</row>
    <row r="42" spans="1:20">
      <c r="A42" s="5"/>
      <c r="B42" s="31" t="s">
        <v>38</v>
      </c>
      <c r="C42" s="5"/>
      <c r="D42" s="6"/>
      <c r="E42" s="56" t="s">
        <v>37</v>
      </c>
      <c r="F42" s="56"/>
      <c r="G42" s="56"/>
      <c r="H42" s="5"/>
      <c r="I42" s="5"/>
      <c r="J42" s="5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>
      <c r="A43" s="5"/>
      <c r="B43" s="5"/>
      <c r="C43" s="5"/>
      <c r="D43" s="6"/>
      <c r="E43" s="5"/>
      <c r="F43" s="5"/>
      <c r="G43" s="5"/>
      <c r="H43" s="5"/>
      <c r="I43" s="5"/>
      <c r="J43" s="5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>
      <c r="A44" s="5"/>
      <c r="B44" s="5"/>
      <c r="C44" s="5"/>
      <c r="D44" s="6"/>
      <c r="E44" s="5"/>
      <c r="F44" s="5"/>
      <c r="G44" s="5"/>
      <c r="H44" s="5"/>
      <c r="I44" s="5"/>
      <c r="J44" s="5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>
      <c r="A45" s="5"/>
      <c r="B45" s="5"/>
      <c r="C45" s="5"/>
      <c r="D45" s="6"/>
      <c r="E45" s="5"/>
      <c r="F45" s="5"/>
      <c r="G45" s="5"/>
      <c r="H45" s="5"/>
      <c r="I45" s="5"/>
      <c r="J45" s="5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>
      <c r="A46" s="5"/>
      <c r="B46" s="5"/>
      <c r="C46" s="5"/>
      <c r="D46" s="6"/>
      <c r="E46" s="5"/>
      <c r="F46" s="5"/>
      <c r="G46" s="5"/>
      <c r="H46" s="5"/>
      <c r="I46" s="5"/>
      <c r="J46" s="5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>
      <c r="A47" s="5"/>
      <c r="B47" s="5"/>
      <c r="C47" s="5"/>
      <c r="D47" s="6"/>
      <c r="E47" s="5"/>
      <c r="F47" s="5"/>
      <c r="G47" s="5"/>
      <c r="H47" s="5"/>
      <c r="I47" s="5"/>
      <c r="J47" s="5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>
      <c r="A48" s="5"/>
      <c r="B48" s="5"/>
      <c r="C48" s="5"/>
      <c r="D48" s="6"/>
      <c r="E48" s="5"/>
      <c r="F48" s="5"/>
      <c r="G48" s="5"/>
      <c r="H48" s="5"/>
      <c r="I48" s="5"/>
      <c r="J48" s="5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>
      <c r="A49" s="5"/>
      <c r="B49" s="5"/>
      <c r="C49" s="5"/>
      <c r="D49" s="6"/>
      <c r="E49" s="5"/>
      <c r="F49" s="5"/>
      <c r="G49" s="5"/>
      <c r="H49" s="5"/>
      <c r="I49" s="5"/>
      <c r="J49" s="5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>
      <c r="A50" s="5"/>
      <c r="B50" s="5"/>
      <c r="C50" s="5"/>
      <c r="D50" s="6"/>
      <c r="E50" s="5"/>
      <c r="F50" s="5"/>
      <c r="G50" s="5"/>
      <c r="H50" s="5"/>
      <c r="I50" s="5"/>
      <c r="J50" s="5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>
      <c r="A51" s="5"/>
      <c r="B51" s="5"/>
      <c r="C51" s="5"/>
      <c r="D51" s="6"/>
      <c r="E51" s="5"/>
      <c r="F51" s="5"/>
      <c r="G51" s="5"/>
      <c r="H51" s="5"/>
      <c r="I51" s="5"/>
      <c r="J51" s="5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>
      <c r="A52" s="5"/>
      <c r="B52" s="5"/>
      <c r="C52" s="5"/>
      <c r="D52" s="6"/>
      <c r="E52" s="5"/>
      <c r="F52" s="5"/>
      <c r="G52" s="5"/>
      <c r="H52" s="5"/>
      <c r="I52" s="5"/>
      <c r="J52" s="5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>
      <c r="A53" s="5"/>
      <c r="B53" s="5"/>
      <c r="C53" s="5"/>
      <c r="D53" s="6"/>
      <c r="E53" s="5"/>
      <c r="F53" s="5"/>
      <c r="G53" s="5"/>
      <c r="H53" s="5"/>
      <c r="I53" s="5"/>
      <c r="J53" s="5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>
      <c r="A54" s="5"/>
      <c r="B54" s="5"/>
      <c r="C54" s="5"/>
      <c r="D54" s="6"/>
      <c r="E54" s="5"/>
      <c r="F54" s="5"/>
      <c r="G54" s="5"/>
      <c r="H54" s="5"/>
      <c r="I54" s="5"/>
      <c r="J54" s="5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>
      <c r="A55" s="5"/>
      <c r="B55" s="5"/>
      <c r="C55" s="5"/>
      <c r="D55" s="6"/>
      <c r="E55" s="5"/>
      <c r="F55" s="5"/>
      <c r="G55" s="5"/>
      <c r="H55" s="5"/>
      <c r="I55" s="5"/>
      <c r="J55" s="5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>
      <c r="A56" s="5"/>
      <c r="B56" s="5"/>
      <c r="C56" s="5"/>
      <c r="D56" s="6"/>
      <c r="E56" s="5"/>
      <c r="F56" s="5"/>
      <c r="G56" s="5"/>
      <c r="H56" s="5"/>
      <c r="I56" s="5"/>
      <c r="J56" s="5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>
      <c r="A57" s="5"/>
      <c r="B57" s="5"/>
      <c r="C57" s="5"/>
      <c r="D57" s="6"/>
      <c r="E57" s="5"/>
      <c r="F57" s="5"/>
      <c r="G57" s="5"/>
      <c r="H57" s="5"/>
      <c r="I57" s="5"/>
      <c r="J57" s="5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>
      <c r="A58" s="5"/>
      <c r="B58" s="5"/>
      <c r="C58" s="5"/>
      <c r="D58" s="6"/>
      <c r="E58" s="5"/>
      <c r="F58" s="5"/>
      <c r="G58" s="5"/>
      <c r="H58" s="5"/>
      <c r="I58" s="5"/>
      <c r="J58" s="5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>
      <c r="A59" s="5"/>
      <c r="B59" s="5"/>
      <c r="C59" s="5"/>
      <c r="D59" s="6"/>
      <c r="E59" s="5"/>
      <c r="F59" s="5"/>
      <c r="G59" s="5"/>
      <c r="H59" s="5"/>
      <c r="I59" s="5"/>
      <c r="J59" s="5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>
      <c r="A60" s="5"/>
      <c r="B60" s="5"/>
      <c r="C60" s="5"/>
      <c r="D60" s="6"/>
      <c r="E60" s="5"/>
      <c r="F60" s="5"/>
      <c r="G60" s="5"/>
      <c r="H60" s="5"/>
      <c r="I60" s="5"/>
      <c r="J60" s="5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1:20">
      <c r="A61" s="5"/>
      <c r="B61" s="5"/>
      <c r="C61" s="5"/>
      <c r="D61" s="6"/>
      <c r="E61" s="5"/>
      <c r="F61" s="5"/>
      <c r="G61" s="5"/>
      <c r="H61" s="5"/>
      <c r="I61" s="5"/>
      <c r="J61" s="5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1:20">
      <c r="A62" s="5"/>
      <c r="B62" s="5"/>
      <c r="C62" s="5"/>
      <c r="D62" s="6"/>
      <c r="E62" s="5"/>
      <c r="F62" s="5"/>
      <c r="G62" s="5"/>
      <c r="H62" s="5"/>
      <c r="I62" s="5"/>
      <c r="J62" s="5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1:20">
      <c r="A63" s="5"/>
      <c r="B63" s="5"/>
      <c r="C63" s="5"/>
      <c r="D63" s="6"/>
      <c r="E63" s="5"/>
      <c r="F63" s="5"/>
      <c r="G63" s="5"/>
      <c r="H63" s="5"/>
      <c r="I63" s="5"/>
      <c r="J63" s="5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pans="1:20">
      <c r="A64" s="5"/>
      <c r="B64" s="5"/>
      <c r="C64" s="5"/>
      <c r="D64" s="6"/>
      <c r="E64" s="5"/>
      <c r="F64" s="5"/>
      <c r="G64" s="5"/>
      <c r="H64" s="5"/>
      <c r="I64" s="5"/>
      <c r="J64" s="5"/>
      <c r="K64" s="3"/>
      <c r="L64" s="3"/>
      <c r="M64" s="3"/>
      <c r="N64" s="3"/>
      <c r="O64" s="3"/>
      <c r="P64" s="3"/>
      <c r="Q64" s="3"/>
      <c r="R64" s="3"/>
      <c r="S64" s="3"/>
      <c r="T64" s="3"/>
    </row>
    <row r="65" spans="1:20">
      <c r="A65" s="3"/>
      <c r="B65" s="3"/>
      <c r="C65" s="3"/>
      <c r="D65" s="4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</row>
    <row r="66" spans="1:20">
      <c r="A66" s="3"/>
      <c r="B66" s="3"/>
      <c r="C66" s="3"/>
      <c r="D66" s="4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1:20">
      <c r="A67" s="3"/>
      <c r="B67" s="3"/>
      <c r="C67" s="3"/>
      <c r="D67" s="4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 spans="1:20">
      <c r="A68" s="3"/>
      <c r="B68" s="3"/>
      <c r="C68" s="3"/>
      <c r="D68" s="4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1:20">
      <c r="A69" s="3"/>
      <c r="B69" s="3"/>
      <c r="C69" s="3"/>
      <c r="D69" s="4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spans="1:20">
      <c r="A70" s="3"/>
      <c r="B70" s="3"/>
      <c r="C70" s="3"/>
      <c r="D70" s="4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</row>
    <row r="71" spans="1:20">
      <c r="A71" s="3"/>
      <c r="B71" s="3"/>
      <c r="C71" s="3"/>
      <c r="D71" s="4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</row>
    <row r="72" spans="1:20">
      <c r="A72" s="3"/>
      <c r="B72" s="3"/>
      <c r="C72" s="3"/>
      <c r="D72" s="4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</row>
    <row r="73" spans="1:20">
      <c r="A73" s="3"/>
      <c r="B73" s="3"/>
      <c r="C73" s="3"/>
      <c r="D73" s="4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</row>
    <row r="74" spans="1:20">
      <c r="A74" s="3"/>
      <c r="B74" s="3"/>
      <c r="C74" s="3"/>
      <c r="D74" s="4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</row>
    <row r="75" spans="1:20">
      <c r="A75" s="3"/>
      <c r="B75" s="3"/>
      <c r="C75" s="3"/>
      <c r="D75" s="4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</row>
    <row r="76" spans="1:20">
      <c r="A76" s="3"/>
      <c r="B76" s="3"/>
      <c r="C76" s="3"/>
      <c r="D76" s="4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1:20">
      <c r="A77" s="3"/>
      <c r="B77" s="3"/>
      <c r="C77" s="3"/>
      <c r="D77" s="4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</row>
    <row r="78" spans="1:20">
      <c r="A78" s="3"/>
      <c r="B78" s="3"/>
      <c r="C78" s="3"/>
      <c r="D78" s="4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1:20">
      <c r="A79" s="3"/>
      <c r="B79" s="3"/>
      <c r="C79" s="3"/>
      <c r="D79" s="4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1:20">
      <c r="A80" s="3"/>
      <c r="B80" s="3"/>
      <c r="C80" s="3"/>
      <c r="D80" s="4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1:20">
      <c r="A81" s="3"/>
      <c r="B81" s="3"/>
      <c r="C81" s="3"/>
      <c r="D81" s="4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1:20">
      <c r="A82" s="3"/>
      <c r="B82" s="3"/>
      <c r="C82" s="3"/>
      <c r="D82" s="4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1:20">
      <c r="A83" s="3"/>
      <c r="B83" s="3"/>
      <c r="C83" s="3"/>
      <c r="D83" s="4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1:20">
      <c r="A84" s="3"/>
      <c r="B84" s="3"/>
      <c r="C84" s="3"/>
      <c r="D84" s="4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</row>
    <row r="85" spans="1:20">
      <c r="A85" s="3"/>
      <c r="B85" s="3"/>
      <c r="C85" s="3"/>
      <c r="D85" s="4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1:20">
      <c r="A86" s="3"/>
      <c r="B86" s="3"/>
      <c r="C86" s="3"/>
      <c r="D86" s="4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  <row r="87" spans="1:20">
      <c r="A87" s="3"/>
      <c r="B87" s="3"/>
      <c r="C87" s="3"/>
      <c r="D87" s="4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</row>
    <row r="88" spans="1:20">
      <c r="A88" s="3"/>
      <c r="B88" s="3"/>
      <c r="C88" s="3"/>
      <c r="D88" s="4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</row>
    <row r="89" spans="1:20">
      <c r="A89" s="3"/>
      <c r="B89" s="3"/>
      <c r="C89" s="3"/>
      <c r="D89" s="4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</row>
    <row r="90" spans="1:20">
      <c r="A90" s="3"/>
      <c r="B90" s="3"/>
      <c r="C90" s="3"/>
      <c r="D90" s="4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</row>
    <row r="91" spans="1:20">
      <c r="A91" s="3"/>
      <c r="B91" s="3"/>
      <c r="C91" s="3"/>
      <c r="D91" s="4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</row>
    <row r="92" spans="1:20">
      <c r="A92" s="3"/>
      <c r="B92" s="3"/>
      <c r="C92" s="3"/>
      <c r="D92" s="4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</row>
    <row r="93" spans="1:20">
      <c r="A93" s="3"/>
      <c r="B93" s="3"/>
      <c r="C93" s="3"/>
      <c r="D93" s="4"/>
      <c r="E93" s="3"/>
      <c r="F93" s="3"/>
      <c r="G93" s="3"/>
      <c r="H93" s="3"/>
      <c r="I93" s="3"/>
      <c r="J93" s="3"/>
      <c r="K93" s="3"/>
      <c r="L93" s="3"/>
    </row>
  </sheetData>
  <sheetProtection password="FEEA" sheet="1" objects="1" scenarios="1" selectLockedCells="1"/>
  <mergeCells count="3">
    <mergeCell ref="E42:G42"/>
    <mergeCell ref="D1:J3"/>
    <mergeCell ref="D4:J4"/>
  </mergeCells>
  <phoneticPr fontId="12" type="noConversion"/>
  <dataValidations disablePrompts="1" count="1">
    <dataValidation type="list" allowBlank="1" showInputMessage="1" showErrorMessage="1" sqref="D12:D14">
      <formula1>$K$5:$K$6</formula1>
    </dataValidation>
  </dataValidations>
  <hyperlinks>
    <hyperlink ref="E42" r:id="rId1"/>
  </hyperlinks>
  <pageMargins left="0.2" right="0.2" top="0.5" bottom="0.5" header="0.05" footer="0.05"/>
  <pageSetup paperSize="9" scale="71" orientation="portrait" horizontalDpi="4294967292" verticalDpi="4294967292"/>
  <ignoredErrors>
    <ignoredError sqref="G31:G33 G24" formula="1"/>
    <ignoredError sqref="D38:G38" emptyCellReference="1"/>
  </ignoredErrors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Raming van investering nieuwbouw</dc:subject>
  <dc:creator>Studio FLORIS</dc:creator>
  <cp:keywords/>
  <dc:description/>
  <cp:lastModifiedBy>M. Floris</cp:lastModifiedBy>
  <cp:lastPrinted>2020-03-26T12:54:33Z</cp:lastPrinted>
  <dcterms:created xsi:type="dcterms:W3CDTF">2018-04-24T13:17:00Z</dcterms:created>
  <dcterms:modified xsi:type="dcterms:W3CDTF">2020-03-26T13:09:49Z</dcterms:modified>
  <cp:category/>
</cp:coreProperties>
</file>